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55" yWindow="65521" windowWidth="12390" windowHeight="12780" tabRatio="868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<sst xmlns="http://schemas.openxmlformats.org/spreadsheetml/2006/main" count="54" uniqueCount="44">
  <si>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CAPITOLO 3530</t>
  </si>
  <si>
    <t>CAPITOLO   3600</t>
  </si>
  <si>
    <t>utenze energia elettrica</t>
  </si>
  <si>
    <t>utenze acqua</t>
  </si>
  <si>
    <t>utenze gas</t>
  </si>
  <si>
    <t>utenze telefoniche</t>
  </si>
  <si>
    <t>carta, cancelleria, stampati</t>
  </si>
  <si>
    <t>materiale informatico</t>
  </si>
  <si>
    <t>Voce di costo</t>
  </si>
  <si>
    <t>Beni di consumo</t>
  </si>
  <si>
    <t>Servizi e utenze</t>
  </si>
  <si>
    <t>oneri accessori su locazioni</t>
  </si>
  <si>
    <t>pulizie</t>
  </si>
  <si>
    <t>Tasse</t>
  </si>
  <si>
    <t>smaltimento rifiuti</t>
  </si>
  <si>
    <t>CAPITOLO 3600</t>
  </si>
  <si>
    <t>ALTRO (SPECIFICARE IN NOTA)</t>
  </si>
  <si>
    <t>combustibili per riscaldamento</t>
  </si>
  <si>
    <t>assistenza informatica</t>
  </si>
  <si>
    <t>canoni conduzione SBN</t>
  </si>
  <si>
    <t>licenze e noleggi</t>
  </si>
  <si>
    <t>Servizi</t>
  </si>
  <si>
    <t>CAPITOLO 7751</t>
  </si>
  <si>
    <t>Immobilizzazioni</t>
  </si>
  <si>
    <t>materiale igienico e sanitario</t>
  </si>
  <si>
    <t>Categoria di costo</t>
  </si>
  <si>
    <t>CAPITOLO 7771</t>
  </si>
  <si>
    <t>acquisto patrimonio bibliografico</t>
  </si>
  <si>
    <t>acquisto, manut. straord. hardware</t>
  </si>
  <si>
    <t>acquisto, manut. straord. software</t>
  </si>
  <si>
    <t>Manutenzioni ordinarie</t>
  </si>
  <si>
    <t>impianti di sicurezza</t>
  </si>
  <si>
    <t>ascensori</t>
  </si>
  <si>
    <t>climatizzazione</t>
  </si>
  <si>
    <t>impianto elettrico, illuminazione</t>
  </si>
  <si>
    <t>Consuntivo 2017</t>
  </si>
  <si>
    <t>Richiesta 2018</t>
  </si>
  <si>
    <t>Note al fabbisogno 2018</t>
  </si>
  <si>
    <t>Si prevedono nuove licenze per S.O. e pacchetti di sw proprietari in seguito all'acquisto di nuovi PC</t>
  </si>
  <si>
    <t>BIBLIOTECA UNIVERSITARIA DI GENOVA</t>
  </si>
  <si>
    <t>€ 6.853,00 serv. portierato - € 3.050,88 sorveglianza - € 24,985,60 traslochi</t>
  </si>
  <si>
    <t>€ 110,00 acq. stufette - € 22,00 aspiratore - € 1470,10 forn. datalogger - € 566,30 forn. termoconvettori - € 3,417,83 forn. chiavi, cilindri, portaluccheti, serrature, cravatta portalucchetto; basamento cassaforte - € 1.792,42 forn. mat. mostre - € 830,71 accessori per ufficio - € 288,53 forn. carrellini pianoforte - € 13.328,50 mat. tecn. - € 284,99 forn. appendiabiti - € 2.520,00 forn. fermalibri</t>
  </si>
  <si>
    <t>€ 1.525,00 man. infissi - € 3.660,00 restauro soffitto - € 622,20 man. porta automatica - € 2.196,00 man. idruliche - € 549,00 saldatura cancelli - € 1.525,00 man. porte e finestre - € 658,80 sost. aste bandiera - € 9.156,00 ripristino centrale idrica - € 10,699,40 sost. pompa gemellare - € 35.380,00 installaz. pannelli antirumore</t>
  </si>
  <si>
    <t xml:space="preserve">170.000 per acquisti e reintegro consultazione, collane, monografie, banche dati, antiquariato, 70.000 per abbonamenti periodici. 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</si>
</sst>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[$€-2]\ #,##0.00;[Red]\-[$€-2]\ #,##0.00"/>
    <numFmt numFmtId="180" formatCode="#,##0.00_ ;\-#,##0.00\ "/>
    <numFmt numFmtId="181" formatCode="[$€-2]\ #,##0"/>
    <numFmt numFmtId="182" formatCode="[$€-2]\ #,##0.00"/>
    <numFmt numFmtId="183" formatCode="d\ mmmm\ yyyy"/>
    <numFmt numFmtId="184" formatCode="000000"/>
    <numFmt numFmtId="185" formatCode="00"/>
    <numFmt numFmtId="186" formatCode="000"/>
    <numFmt numFmtId="187" formatCode="0000"/>
    <numFmt numFmtId="188" formatCode="0.00_ ;\-0.00\ "/>
    <numFmt numFmtId="189" formatCode="_-* #,##0.00_-;\-* #,##0.00_-;_-* &quot;-&quot;_-;_-@_-"/>
    <numFmt numFmtId="190" formatCode="#,##0.000"/>
    <numFmt numFmtId="191" formatCode="h\.mm\.ss"/>
    <numFmt numFmtId="192" formatCode="[$-410]dddd\ d\ mmmm\ yyyy"/>
    <numFmt numFmtId="193" formatCode="#,##0.00;[Red]#,##0.00"/>
    <numFmt numFmtId="194" formatCode="&quot;Sì&quot;;&quot;Sì&quot;;&quot;No&quot;"/>
    <numFmt numFmtId="195" formatCode="&quot;Vero&quot;;&quot;Vero&quot;;&quot;Falso&quot;"/>
    <numFmt numFmtId="196" formatCode="&quot;Attivo&quot;;&quot;Attivo&quot;;&quot;Inattivo&quot;"/>
    <numFmt numFmtId="197" formatCode="[$€-2]\ #.##000_);[Red]\([$€-2]\ #.##000\)"/>
    <numFmt numFmtId="198" formatCode="&quot;Attivo&quot;;&quot;Attivo&quot;;&quot;Disattivo&quot;"/>
    <numFmt numFmtId="199" formatCode="&quot;€&quot;\ #,##0.00"/>
    <numFmt numFmtId="200" formatCode="#,###.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8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4" fontId="6" fillId="34" borderId="14" xfId="0" applyNumberFormat="1" applyFont="1" applyFill="1" applyBorder="1" applyAlignment="1">
      <alignment/>
    </xf>
    <xf numFmtId="4" fontId="6" fillId="33" borderId="15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4" fontId="6" fillId="34" borderId="23" xfId="0" applyNumberFormat="1" applyFont="1" applyFill="1" applyBorder="1" applyAlignment="1">
      <alignment/>
    </xf>
    <xf numFmtId="0" fontId="6" fillId="33" borderId="14" xfId="49" applyFont="1" applyFill="1" applyBorder="1" applyAlignment="1">
      <alignment vertical="center"/>
      <protection/>
    </xf>
    <xf numFmtId="4" fontId="6" fillId="35" borderId="14" xfId="49" applyNumberFormat="1" applyFont="1" applyFill="1" applyBorder="1" applyAlignment="1">
      <alignment/>
      <protection/>
    </xf>
    <xf numFmtId="4" fontId="6" fillId="33" borderId="15" xfId="49" applyNumberFormat="1" applyFont="1" applyFill="1" applyBorder="1" applyAlignment="1">
      <alignment/>
      <protection/>
    </xf>
    <xf numFmtId="0" fontId="6" fillId="33" borderId="11" xfId="49" applyFont="1" applyFill="1" applyBorder="1" applyAlignment="1">
      <alignment vertical="center"/>
      <protection/>
    </xf>
    <xf numFmtId="4" fontId="6" fillId="35" borderId="12" xfId="49" applyNumberFormat="1" applyFont="1" applyFill="1" applyBorder="1" applyAlignment="1">
      <alignment/>
      <protection/>
    </xf>
    <xf numFmtId="4" fontId="6" fillId="33" borderId="16" xfId="49" applyNumberFormat="1" applyFont="1" applyFill="1" applyBorder="1" applyAlignment="1">
      <alignment/>
      <protection/>
    </xf>
    <xf numFmtId="0" fontId="6" fillId="33" borderId="17" xfId="49" applyFont="1" applyFill="1" applyBorder="1" applyAlignment="1">
      <alignment vertical="center"/>
      <protection/>
    </xf>
    <xf numFmtId="4" fontId="6" fillId="35" borderId="18" xfId="49" applyNumberFormat="1" applyFont="1" applyFill="1" applyBorder="1" applyAlignment="1">
      <alignment/>
      <protection/>
    </xf>
    <xf numFmtId="4" fontId="6" fillId="33" borderId="16" xfId="0" applyNumberFormat="1" applyFont="1" applyFill="1" applyBorder="1" applyAlignment="1">
      <alignment wrapText="1"/>
    </xf>
    <xf numFmtId="4" fontId="6" fillId="33" borderId="19" xfId="49" applyNumberFormat="1" applyFont="1" applyFill="1" applyBorder="1" applyAlignment="1">
      <alignment wrapText="1"/>
      <protection/>
    </xf>
    <xf numFmtId="4" fontId="6" fillId="33" borderId="19" xfId="0" applyNumberFormat="1" applyFont="1" applyFill="1" applyBorder="1" applyAlignment="1">
      <alignment wrapText="1"/>
    </xf>
    <xf numFmtId="0" fontId="46" fillId="0" borderId="0" xfId="0" applyFont="1" applyAlignment="1">
      <alignment wrapText="1"/>
    </xf>
    <xf numFmtId="0" fontId="20" fillId="19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26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24" fillId="0" borderId="3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B28" sqref="B28:C28"/>
    </sheetView>
  </sheetViews>
  <sheetFormatPr defaultColWidth="9.140625" defaultRowHeight="12.75"/>
  <cols>
    <col min="1" max="1" width="22.140625" style="9" customWidth="1"/>
    <col min="2" max="2" width="31.8515625" style="9" customWidth="1"/>
    <col min="3" max="3" width="17.421875" style="10" customWidth="1"/>
    <col min="4" max="4" width="16.57421875" style="11" customWidth="1"/>
    <col min="5" max="5" width="75.8515625" style="11" customWidth="1"/>
    <col min="6" max="16384" width="9.140625" style="8" customWidth="1"/>
  </cols>
  <sheetData>
    <row r="1" spans="1:5" s="3" customFormat="1" ht="19.5" thickBot="1">
      <c r="A1" s="12" t="s">
        <v>39</v>
      </c>
      <c r="B1" s="1"/>
      <c r="C1" s="2"/>
      <c r="D1" s="2"/>
      <c r="E1" s="2"/>
    </row>
    <row r="2" spans="1:5" s="5" customFormat="1" ht="15.75" thickBot="1">
      <c r="A2" s="4" t="s">
        <v>25</v>
      </c>
      <c r="B2" s="4" t="s">
        <v>8</v>
      </c>
      <c r="C2" s="4" t="s">
        <v>35</v>
      </c>
      <c r="D2" s="4" t="s">
        <v>36</v>
      </c>
      <c r="E2" s="4" t="s">
        <v>37</v>
      </c>
    </row>
    <row r="3" spans="1:5" s="5" customFormat="1" ht="15.75" thickBot="1">
      <c r="A3" s="37" t="s">
        <v>0</v>
      </c>
      <c r="B3" s="38"/>
      <c r="C3" s="38"/>
      <c r="D3" s="38"/>
      <c r="E3" s="39"/>
    </row>
    <row r="4" spans="1:5" s="5" customFormat="1" ht="15">
      <c r="A4" s="40" t="s">
        <v>9</v>
      </c>
      <c r="B4" s="14" t="s">
        <v>6</v>
      </c>
      <c r="C4" s="15">
        <f>727.12-(145.35+9.84+3.58+7.76+24.6)*1.22-(14.76+3.58+24.6)*1.22+393.62-(3.58+3.88)*1.22</f>
        <v>826.0734000000001</v>
      </c>
      <c r="D4" s="15">
        <v>2000</v>
      </c>
      <c r="E4" s="16"/>
    </row>
    <row r="5" spans="1:5" s="5" customFormat="1" ht="15">
      <c r="A5" s="41"/>
      <c r="B5" s="6" t="s">
        <v>24</v>
      </c>
      <c r="C5" s="7">
        <f>(145.35+9.84+3.58+7.76+24.6)*1.22+(14.76+3.58+24.6)*1.22+(3.58+3.88)*1.22</f>
        <v>294.66659999999996</v>
      </c>
      <c r="D5" s="7">
        <v>500</v>
      </c>
      <c r="E5" s="17"/>
    </row>
    <row r="6" spans="1:5" s="5" customFormat="1" ht="15">
      <c r="A6" s="41"/>
      <c r="B6" s="6" t="s">
        <v>7</v>
      </c>
      <c r="C6" s="7">
        <f>45.3+(488.41-(71.6+86)*1.22)+(515.33-(71.6*1.22))+557.54+(865.22-(71.6*1.22))</f>
        <v>2104.824</v>
      </c>
      <c r="D6" s="7">
        <v>3000</v>
      </c>
      <c r="E6" s="17"/>
    </row>
    <row r="7" spans="1:5" s="5" customFormat="1" ht="15">
      <c r="A7" s="41"/>
      <c r="B7" s="6" t="s">
        <v>17</v>
      </c>
      <c r="C7" s="7">
        <v>0</v>
      </c>
      <c r="D7" s="7">
        <v>0</v>
      </c>
      <c r="E7" s="17"/>
    </row>
    <row r="8" spans="1:5" s="5" customFormat="1" ht="75.75" thickBot="1">
      <c r="A8" s="42"/>
      <c r="B8" s="18" t="s">
        <v>16</v>
      </c>
      <c r="C8" s="19">
        <f>110+22+1470.1+566.3+3417.83+400+306.54+288.53+1277.5+13328.5+321.63+202.54+114.92+284.99+2520</f>
        <v>24631.38</v>
      </c>
      <c r="D8" s="19">
        <v>20000</v>
      </c>
      <c r="E8" s="35" t="s">
        <v>41</v>
      </c>
    </row>
    <row r="9" spans="1:5" s="5" customFormat="1" ht="15">
      <c r="A9" s="40" t="s">
        <v>10</v>
      </c>
      <c r="B9" s="14" t="s">
        <v>11</v>
      </c>
      <c r="C9" s="15">
        <v>0</v>
      </c>
      <c r="D9" s="15">
        <v>0</v>
      </c>
      <c r="E9" s="16"/>
    </row>
    <row r="10" spans="1:5" s="5" customFormat="1" ht="15">
      <c r="A10" s="41"/>
      <c r="B10" s="6" t="s">
        <v>2</v>
      </c>
      <c r="C10" s="7">
        <f>28463.49+75865.86+7769.29+45000+89355.19+7500+10654.85+7804.85+32232.88+1388.35</f>
        <v>306034.75999999995</v>
      </c>
      <c r="D10" s="7">
        <v>320000</v>
      </c>
      <c r="E10" s="17"/>
    </row>
    <row r="11" spans="1:5" s="5" customFormat="1" ht="15">
      <c r="A11" s="41"/>
      <c r="B11" s="6" t="s">
        <v>3</v>
      </c>
      <c r="C11" s="7">
        <f>87.06+1898.46+51.55+1171.71+6661.37+1182.05</f>
        <v>11052.199999999999</v>
      </c>
      <c r="D11" s="7">
        <v>12000</v>
      </c>
      <c r="E11" s="17"/>
    </row>
    <row r="12" spans="1:5" s="5" customFormat="1" ht="15">
      <c r="A12" s="41"/>
      <c r="B12" s="6" t="s">
        <v>4</v>
      </c>
      <c r="C12" s="7">
        <v>0</v>
      </c>
      <c r="D12" s="7">
        <v>0</v>
      </c>
      <c r="E12" s="17"/>
    </row>
    <row r="13" spans="1:5" s="5" customFormat="1" ht="15">
      <c r="A13" s="41"/>
      <c r="B13" s="6" t="s">
        <v>5</v>
      </c>
      <c r="C13" s="7">
        <f>126+477.46+8090.71+184.48+2783.43+184.89+163.12+5124.88+442.77+226.2+2268.33-44.71</f>
        <v>20027.560000000005</v>
      </c>
      <c r="D13" s="7">
        <v>20000</v>
      </c>
      <c r="E13" s="17"/>
    </row>
    <row r="14" spans="1:5" s="5" customFormat="1" ht="15">
      <c r="A14" s="41"/>
      <c r="B14" s="6" t="s">
        <v>12</v>
      </c>
      <c r="C14" s="7">
        <f>122+75.64+6466+97.6+878.4+56648.62</f>
        <v>64288.26</v>
      </c>
      <c r="D14" s="7">
        <v>80000</v>
      </c>
      <c r="E14" s="17"/>
    </row>
    <row r="15" spans="1:5" s="5" customFormat="1" ht="15.75" thickBot="1">
      <c r="A15" s="42"/>
      <c r="B15" s="18" t="s">
        <v>16</v>
      </c>
      <c r="C15" s="19">
        <f>240+320+260+160+1167+2195.16+24985.6+14.04+1178+960+570.48+137.81+1562.19+142.62+868+142.62</f>
        <v>34903.520000000004</v>
      </c>
      <c r="D15" s="19">
        <v>10000</v>
      </c>
      <c r="E15" s="35" t="s">
        <v>40</v>
      </c>
    </row>
    <row r="16" spans="1:5" s="5" customFormat="1" ht="15">
      <c r="A16" s="40" t="s">
        <v>13</v>
      </c>
      <c r="B16" s="14" t="s">
        <v>14</v>
      </c>
      <c r="C16" s="15">
        <v>56956</v>
      </c>
      <c r="D16" s="15">
        <v>60000</v>
      </c>
      <c r="E16" s="16"/>
    </row>
    <row r="17" spans="1:5" s="5" customFormat="1" ht="15.75" thickBot="1">
      <c r="A17" s="42"/>
      <c r="B17" s="18" t="s">
        <v>16</v>
      </c>
      <c r="C17" s="19">
        <v>0</v>
      </c>
      <c r="D17" s="19">
        <v>0</v>
      </c>
      <c r="E17" s="20"/>
    </row>
    <row r="18" spans="1:5" s="5" customFormat="1" ht="15.75" thickBot="1">
      <c r="A18" s="37" t="s">
        <v>15</v>
      </c>
      <c r="B18" s="38" t="s">
        <v>1</v>
      </c>
      <c r="C18" s="38"/>
      <c r="D18" s="38"/>
      <c r="E18" s="39"/>
    </row>
    <row r="19" spans="1:5" s="5" customFormat="1" ht="15">
      <c r="A19" s="40" t="s">
        <v>21</v>
      </c>
      <c r="B19" s="14" t="s">
        <v>18</v>
      </c>
      <c r="C19" s="15">
        <f>4252.06+2175.93+2572.01+495.88+4747.94+2357.04+1808.86+2939.08</f>
        <v>21348.800000000003</v>
      </c>
      <c r="D19" s="15">
        <v>20000</v>
      </c>
      <c r="E19" s="16"/>
    </row>
    <row r="20" spans="1:5" s="5" customFormat="1" ht="15">
      <c r="A20" s="41"/>
      <c r="B20" s="6" t="s">
        <v>19</v>
      </c>
      <c r="C20" s="7">
        <v>3135.09</v>
      </c>
      <c r="D20" s="7">
        <v>3250</v>
      </c>
      <c r="E20" s="17"/>
    </row>
    <row r="21" spans="1:5" s="5" customFormat="1" ht="30">
      <c r="A21" s="41"/>
      <c r="B21" s="6" t="s">
        <v>20</v>
      </c>
      <c r="C21" s="7">
        <f>532.11/3+345.07/3+1122.4+2916.29/3+2836.5/3</f>
        <v>3332.3900000000003</v>
      </c>
      <c r="D21" s="7">
        <v>2000</v>
      </c>
      <c r="E21" s="33" t="s">
        <v>38</v>
      </c>
    </row>
    <row r="22" spans="1:5" s="5" customFormat="1" ht="15.75" thickBot="1">
      <c r="A22" s="42"/>
      <c r="B22" s="18" t="s">
        <v>16</v>
      </c>
      <c r="C22" s="19">
        <v>0</v>
      </c>
      <c r="D22" s="19"/>
      <c r="E22" s="20"/>
    </row>
    <row r="23" spans="1:5" s="5" customFormat="1" ht="15.75" thickBot="1">
      <c r="A23" s="37" t="s">
        <v>22</v>
      </c>
      <c r="B23" s="38" t="s">
        <v>1</v>
      </c>
      <c r="C23" s="38"/>
      <c r="D23" s="38"/>
      <c r="E23" s="39"/>
    </row>
    <row r="24" spans="1:5" s="5" customFormat="1" ht="15">
      <c r="A24" s="13" t="s">
        <v>23</v>
      </c>
      <c r="B24" s="14" t="s">
        <v>28</v>
      </c>
      <c r="C24" s="15">
        <f>41.99+(71.6+86+71.6+71.6)*1.22</f>
        <v>408.96599999999995</v>
      </c>
      <c r="D24" s="15">
        <v>8000</v>
      </c>
      <c r="E24" s="16"/>
    </row>
    <row r="25" spans="1:5" s="5" customFormat="1" ht="15">
      <c r="A25" s="22"/>
      <c r="B25" s="6" t="s">
        <v>29</v>
      </c>
      <c r="C25" s="7">
        <v>0</v>
      </c>
      <c r="D25" s="7">
        <v>5000</v>
      </c>
      <c r="E25" s="17"/>
    </row>
    <row r="26" spans="1:5" s="5" customFormat="1" ht="15.75" thickBot="1">
      <c r="A26" s="21"/>
      <c r="B26" s="18" t="s">
        <v>16</v>
      </c>
      <c r="C26" s="19">
        <v>0</v>
      </c>
      <c r="D26" s="19">
        <v>0</v>
      </c>
      <c r="E26" s="20"/>
    </row>
    <row r="27" spans="1:5" s="5" customFormat="1" ht="15.75" thickBot="1">
      <c r="A27" s="37" t="s">
        <v>26</v>
      </c>
      <c r="B27" s="38" t="s">
        <v>1</v>
      </c>
      <c r="C27" s="38"/>
      <c r="D27" s="38"/>
      <c r="E27" s="39"/>
    </row>
    <row r="28" spans="1:5" s="5" customFormat="1" ht="32.25" thickBot="1">
      <c r="A28" s="23" t="s">
        <v>23</v>
      </c>
      <c r="B28" s="43" t="s">
        <v>27</v>
      </c>
      <c r="C28" s="44"/>
      <c r="D28" s="24">
        <v>240000</v>
      </c>
      <c r="E28" s="36" t="s">
        <v>43</v>
      </c>
    </row>
    <row r="29" spans="1:5" s="5" customFormat="1" ht="18.75" customHeight="1" thickBot="1">
      <c r="A29" s="37" t="s">
        <v>30</v>
      </c>
      <c r="B29" s="38" t="s">
        <v>1</v>
      </c>
      <c r="C29" s="38"/>
      <c r="D29" s="38"/>
      <c r="E29" s="39"/>
    </row>
    <row r="30" spans="1:5" ht="15">
      <c r="A30" s="40" t="s">
        <v>21</v>
      </c>
      <c r="B30" s="25" t="s">
        <v>31</v>
      </c>
      <c r="C30" s="26">
        <f>3904+610+33674.93/3+3172+14515.3+2196+2671.8+104981+607.67+3149.55</f>
        <v>147032.29666666666</v>
      </c>
      <c r="D30" s="26">
        <v>150000</v>
      </c>
      <c r="E30" s="27"/>
    </row>
    <row r="31" spans="1:5" ht="15">
      <c r="A31" s="41"/>
      <c r="B31" s="28" t="s">
        <v>32</v>
      </c>
      <c r="C31" s="29">
        <f>908.88+609.9+732+17956.53+146.4+117.12+555.95+169.58</f>
        <v>21196.36</v>
      </c>
      <c r="D31" s="29">
        <v>25000</v>
      </c>
      <c r="E31" s="30"/>
    </row>
    <row r="32" spans="1:5" ht="15">
      <c r="A32" s="41"/>
      <c r="B32" s="28" t="s">
        <v>33</v>
      </c>
      <c r="C32" s="29">
        <f>27694+33674.93/3+13420</f>
        <v>52338.97666666667</v>
      </c>
      <c r="D32" s="29">
        <v>60000</v>
      </c>
      <c r="E32" s="30"/>
    </row>
    <row r="33" spans="1:5" ht="15">
      <c r="A33" s="41"/>
      <c r="B33" s="28" t="s">
        <v>34</v>
      </c>
      <c r="C33" s="29">
        <f>3416+3477+4270+1952+33674.93/3+915+4587.2+2318+23424+20190.77+1213.29+154.71+14518</f>
        <v>91660.94666666667</v>
      </c>
      <c r="D33" s="29">
        <v>90000</v>
      </c>
      <c r="E33" s="30"/>
    </row>
    <row r="34" spans="1:5" ht="60.75" thickBot="1">
      <c r="A34" s="41"/>
      <c r="B34" s="31" t="s">
        <v>16</v>
      </c>
      <c r="C34" s="32">
        <f>1525+3660+622.2+2196+549+1525+658.8+9516+10699.4+35380</f>
        <v>66331.4</v>
      </c>
      <c r="D34" s="32">
        <v>25000</v>
      </c>
      <c r="E34" s="34" t="s">
        <v>42</v>
      </c>
    </row>
  </sheetData>
  <sheetProtection/>
  <mergeCells count="11">
    <mergeCell ref="A3:E3"/>
    <mergeCell ref="A18:E18"/>
    <mergeCell ref="A23:E23"/>
    <mergeCell ref="A27:E27"/>
    <mergeCell ref="B28:C28"/>
    <mergeCell ref="A29:E29"/>
    <mergeCell ref="A4:A8"/>
    <mergeCell ref="A9:A15"/>
    <mergeCell ref="A16:A17"/>
    <mergeCell ref="A19:A22"/>
    <mergeCell ref="A30:A34"/>
  </mergeCells>
  <printOptions/>
  <pageMargins left="0.2362204724409449" right="0.2362204724409449" top="0.15748031496062992" bottom="0.35433070866141736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ROMA</dc:title>
  <dc:subject>PROGRAMMAZIONE98</dc:subject>
  <dc:creator>Ufficio Centrale per i Beni Lib</dc:creator>
  <cp:keywords>STORIA MODERNA</cp:keywords>
  <dc:description/>
  <cp:lastModifiedBy>Cartaregia Oriana</cp:lastModifiedBy>
  <cp:lastPrinted>2018-01-24T09:28:05Z</cp:lastPrinted>
  <dcterms:created xsi:type="dcterms:W3CDTF">2002-05-03T09:54:27Z</dcterms:created>
  <dcterms:modified xsi:type="dcterms:W3CDTF">2018-10-03T12:43:03Z</dcterms:modified>
  <cp:category/>
  <cp:version/>
  <cp:contentType/>
  <cp:contentStatus/>
</cp:coreProperties>
</file>