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520" windowHeight="12795" tabRatio="868" activeTab="0"/>
  </bookViews>
  <sheets>
    <sheet name="riepilogo" sheetId="1" r:id="rId1"/>
  </sheets>
  <definedNames>
    <definedName name="_xlnm.Print_Area" localSheetId="0">'riepilogo'!$A$1:$E$36</definedName>
  </definedNames>
  <calcPr fullCalcOnLoad="1"/>
</workbook>
</file>

<file path=xl/sharedStrings.xml><?xml version="1.0" encoding="utf-8"?>
<sst xmlns="http://schemas.openxmlformats.org/spreadsheetml/2006/main" count="56" uniqueCount="47">
  <si>
    <t>CAPITOLO 3530</t>
  </si>
  <si>
    <t>CAPITOLO   3600</t>
  </si>
  <si>
    <t>DIREZIONE GENERALE BIBLIOTECHE E ISTITUTI CULTURALI</t>
  </si>
  <si>
    <t>utenze energia elettrica</t>
  </si>
  <si>
    <t>utenze acqua</t>
  </si>
  <si>
    <t>utenze gas</t>
  </si>
  <si>
    <t>utenze telefoniche</t>
  </si>
  <si>
    <t>carta, cancelleria, stampati</t>
  </si>
  <si>
    <t>materiale informatico</t>
  </si>
  <si>
    <t>Voce di costo</t>
  </si>
  <si>
    <t>Beni di consumo</t>
  </si>
  <si>
    <t>Servizi e utenze</t>
  </si>
  <si>
    <t>oneri accessori su locazioni</t>
  </si>
  <si>
    <t>pulizie</t>
  </si>
  <si>
    <t>Tasse</t>
  </si>
  <si>
    <t>smaltimento rifiuti</t>
  </si>
  <si>
    <t>CAPITOLO 3600</t>
  </si>
  <si>
    <t>ALTRO (SPECIFICARE IN NOTA)</t>
  </si>
  <si>
    <t>combustibili per riscaldamento</t>
  </si>
  <si>
    <t>assistenza informatica</t>
  </si>
  <si>
    <t>canoni conduzione SBN</t>
  </si>
  <si>
    <t>licenze e noleggi</t>
  </si>
  <si>
    <t>Servizi</t>
  </si>
  <si>
    <t>CAPITOLO 7751</t>
  </si>
  <si>
    <t>Immobilizzazioni</t>
  </si>
  <si>
    <t>materiale igienico e sanitario</t>
  </si>
  <si>
    <t>Categoria di costo</t>
  </si>
  <si>
    <t>CAPITOLO 7771</t>
  </si>
  <si>
    <t>acquisto patrimonio bibliografico</t>
  </si>
  <si>
    <t>acquisto, manut. straord. hardware</t>
  </si>
  <si>
    <t>acquisto, manut. straord. software</t>
  </si>
  <si>
    <t>SCHEDA RIEPILOGO FABBISOGNO ANNO 2017</t>
  </si>
  <si>
    <t>Consuntivo 2016</t>
  </si>
  <si>
    <t>Richiesta 2017</t>
  </si>
  <si>
    <t>Manutenzioni ordinarie</t>
  </si>
  <si>
    <t>impianti di sicurezza</t>
  </si>
  <si>
    <t>ascensori</t>
  </si>
  <si>
    <t>climatizzazione</t>
  </si>
  <si>
    <t>impianto elettrico, illuminazione</t>
  </si>
  <si>
    <t>Note al fabbisogno 2017</t>
  </si>
  <si>
    <t>BIBLIOTECA UNIVERSITARIA DI GENOVA</t>
  </si>
  <si>
    <t>COMANDO VV.F. GE</t>
  </si>
  <si>
    <t>Sistemazione del Magazzino Sanguineti per cui si è fatto un progetto inserito in ART Bonus</t>
  </si>
  <si>
    <t>La drastica riduzione del budget per gli acquisti bibliografici ha compromesso la completezza delle raccolte possedute pregiudicando la funzione della biblioteca più importante della Liguria. La cifra richiesta  è appena sufficiente  a coprire l’ acquisto di materiale bibliografico riguardante editoria italiana e straniera in continuazione o collezione e monografie al fine di garantire completezza e aggiornamento delle raccolte possedute tentando inoltre un recupero  di quanto tralasciato in conseguenza dei  tagli apportati negli ultimi anni. Allo stato attuale, si è resa necessaria la sospensione  degli  acquisti in antiquariato e del materiale su supporto non cartaceo e la drastica riduzione delle opere in consultazione (particolarmente costose), monografiche e delle collezioni, sospendere molti abbonamenti di periodici. Si ritiene che  l’apertura della nuova sede della Biblioteca richiede che siano assicurate risorse adeguate al nuovo ruolo a cui essa è chiamata. L’acquisizione della importante biblioteca di Edoardo Sanguineti accentua questa necessità per il necessario aggiornamento della produzione libraria afferente.</t>
  </si>
  <si>
    <t>Accessori per uff. 2016 € 708,25 previsione 2017 € 1000,00 - Mat. Tecn.-Specialistico 2016 € 6339,46 previsione 2016                                  € 10000,00</t>
  </si>
  <si>
    <t>Man. Ord. Immobili 2016 € 52105,88 (di cui € 42672,84 sul cap. 1321 eventi alluvionali)  previsione 2017 € 10000,00 - Man. Ord. imp. Macch. 2016 € 811,30 previsione 2017 1000,00</t>
  </si>
  <si>
    <t>Sorveglianza e custodia 2016 € 31766,76 previsione 2017                     € 5.760,00 - Trasporti, traslochi e facchinaggio 2016 € 3654,20 previsione 2017 € 25.000,00</t>
  </si>
</sst>
</file>

<file path=xl/styles.xml><?xml version="1.0" encoding="utf-8"?>
<styleSheet xmlns="http://schemas.openxmlformats.org/spreadsheetml/2006/main">
  <numFmts count="3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[$€-2]\ * #,##0.00_-;\-[$€-2]\ * #,##0.00_-;_-[$€-2]\ * &quot;-&quot;??_-"/>
    <numFmt numFmtId="171" formatCode="[$€-2]\ #,##0.00;[Red]\-[$€-2]\ #,##0.00"/>
    <numFmt numFmtId="172" formatCode="#,##0.00_ ;\-#,##0.00\ "/>
    <numFmt numFmtId="173" formatCode="[$€-2]\ #,##0"/>
    <numFmt numFmtId="174" formatCode="[$€-2]\ #,##0.00"/>
    <numFmt numFmtId="175" formatCode="d\ mmmm\ yyyy"/>
    <numFmt numFmtId="176" formatCode="000000"/>
    <numFmt numFmtId="177" formatCode="00"/>
    <numFmt numFmtId="178" formatCode="000"/>
    <numFmt numFmtId="179" formatCode="0000"/>
    <numFmt numFmtId="180" formatCode="0.00_ ;\-0.00\ "/>
    <numFmt numFmtId="181" formatCode="_-* #,##0.00_-;\-* #,##0.00_-;_-* &quot;-&quot;_-;_-@_-"/>
    <numFmt numFmtId="182" formatCode="#,##0.000"/>
    <numFmt numFmtId="183" formatCode="h\.mm\.ss"/>
    <numFmt numFmtId="184" formatCode="[$-410]dddd\ d\ mmmm\ yyyy"/>
    <numFmt numFmtId="185" formatCode="#,##0.00;[Red]#,##0.00"/>
    <numFmt numFmtId="186" formatCode="&quot;Sì&quot;;&quot;Sì&quot;;&quot;No&quot;"/>
    <numFmt numFmtId="187" formatCode="&quot;Vero&quot;;&quot;Vero&quot;;&quot;Falso&quot;"/>
    <numFmt numFmtId="188" formatCode="&quot;Attivo&quot;;&quot;Attivo&quot;;&quot;Inattivo&quot;"/>
    <numFmt numFmtId="189" formatCode="[$€-2]\ #.##000_);[Red]\([$€-2]\ #.##000\)"/>
    <numFmt numFmtId="190" formatCode="&quot;Attivo&quot;;&quot;Attivo&quot;;&quot;Disattivo&quot;"/>
  </numFmts>
  <fonts count="4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name val="Calibri"/>
      <family val="2"/>
    </font>
    <font>
      <sz val="14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b/>
      <sz val="14"/>
      <color indexed="10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170" fontId="0" fillId="0" borderId="0" applyFont="0" applyFill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23" fillId="0" borderId="0" xfId="0" applyFont="1" applyAlignment="1">
      <alignment vertical="center"/>
    </xf>
    <xf numFmtId="0" fontId="23" fillId="0" borderId="0" xfId="0" applyFont="1" applyBorder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 vertical="center"/>
    </xf>
    <xf numFmtId="0" fontId="24" fillId="0" borderId="0" xfId="0" applyFont="1" applyBorder="1" applyAlignment="1">
      <alignment/>
    </xf>
    <xf numFmtId="0" fontId="24" fillId="0" borderId="0" xfId="0" applyFont="1" applyAlignment="1">
      <alignment/>
    </xf>
    <xf numFmtId="0" fontId="20" fillId="33" borderId="10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6" fillId="33" borderId="11" xfId="0" applyFont="1" applyFill="1" applyBorder="1" applyAlignment="1">
      <alignment vertical="center"/>
    </xf>
    <xf numFmtId="4" fontId="6" fillId="34" borderId="12" xfId="0" applyNumberFormat="1" applyFont="1" applyFill="1" applyBorder="1" applyAlignment="1">
      <alignment/>
    </xf>
    <xf numFmtId="0" fontId="25" fillId="0" borderId="0" xfId="0" applyFont="1" applyAlignment="1">
      <alignment/>
    </xf>
    <xf numFmtId="0" fontId="25" fillId="0" borderId="0" xfId="0" applyFont="1" applyAlignment="1">
      <alignment vertical="center"/>
    </xf>
    <xf numFmtId="4" fontId="25" fillId="0" borderId="0" xfId="0" applyNumberFormat="1" applyFont="1" applyAlignment="1">
      <alignment/>
    </xf>
    <xf numFmtId="0" fontId="25" fillId="0" borderId="0" xfId="0" applyFont="1" applyAlignment="1">
      <alignment/>
    </xf>
    <xf numFmtId="0" fontId="26" fillId="0" borderId="0" xfId="0" applyFont="1" applyBorder="1" applyAlignment="1">
      <alignment vertical="center"/>
    </xf>
    <xf numFmtId="0" fontId="46" fillId="0" borderId="0" xfId="0" applyFont="1" applyBorder="1" applyAlignment="1">
      <alignment vertical="center"/>
    </xf>
    <xf numFmtId="0" fontId="28" fillId="0" borderId="13" xfId="0" applyFont="1" applyBorder="1" applyAlignment="1">
      <alignment vertical="center"/>
    </xf>
    <xf numFmtId="0" fontId="6" fillId="33" borderId="14" xfId="0" applyFont="1" applyFill="1" applyBorder="1" applyAlignment="1">
      <alignment vertical="center"/>
    </xf>
    <xf numFmtId="4" fontId="6" fillId="34" borderId="14" xfId="0" applyNumberFormat="1" applyFont="1" applyFill="1" applyBorder="1" applyAlignment="1">
      <alignment/>
    </xf>
    <xf numFmtId="4" fontId="6" fillId="33" borderId="15" xfId="0" applyNumberFormat="1" applyFont="1" applyFill="1" applyBorder="1" applyAlignment="1">
      <alignment/>
    </xf>
    <xf numFmtId="0" fontId="28" fillId="0" borderId="16" xfId="0" applyFont="1" applyBorder="1" applyAlignment="1">
      <alignment vertical="center"/>
    </xf>
    <xf numFmtId="4" fontId="6" fillId="33" borderId="17" xfId="0" applyNumberFormat="1" applyFont="1" applyFill="1" applyBorder="1" applyAlignment="1">
      <alignment/>
    </xf>
    <xf numFmtId="0" fontId="28" fillId="0" borderId="18" xfId="0" applyFont="1" applyBorder="1" applyAlignment="1">
      <alignment vertical="center"/>
    </xf>
    <xf numFmtId="0" fontId="6" fillId="33" borderId="19" xfId="0" applyFont="1" applyFill="1" applyBorder="1" applyAlignment="1">
      <alignment vertical="center"/>
    </xf>
    <xf numFmtId="4" fontId="6" fillId="34" borderId="20" xfId="0" applyNumberFormat="1" applyFont="1" applyFill="1" applyBorder="1" applyAlignment="1">
      <alignment/>
    </xf>
    <xf numFmtId="4" fontId="6" fillId="33" borderId="21" xfId="0" applyNumberFormat="1" applyFont="1" applyFill="1" applyBorder="1" applyAlignment="1">
      <alignment/>
    </xf>
    <xf numFmtId="0" fontId="6" fillId="0" borderId="18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28" fillId="0" borderId="22" xfId="0" applyFont="1" applyBorder="1" applyAlignment="1">
      <alignment vertical="center"/>
    </xf>
    <xf numFmtId="4" fontId="6" fillId="34" borderId="23" xfId="0" applyNumberFormat="1" applyFont="1" applyFill="1" applyBorder="1" applyAlignment="1">
      <alignment/>
    </xf>
    <xf numFmtId="0" fontId="6" fillId="33" borderId="14" xfId="49" applyFont="1" applyFill="1" applyBorder="1" applyAlignment="1">
      <alignment vertical="center"/>
      <protection/>
    </xf>
    <xf numFmtId="4" fontId="6" fillId="35" borderId="14" xfId="49" applyNumberFormat="1" applyFont="1" applyFill="1" applyBorder="1" applyAlignment="1">
      <alignment/>
      <protection/>
    </xf>
    <xf numFmtId="4" fontId="6" fillId="33" borderId="15" xfId="49" applyNumberFormat="1" applyFont="1" applyFill="1" applyBorder="1" applyAlignment="1">
      <alignment/>
      <protection/>
    </xf>
    <xf numFmtId="0" fontId="6" fillId="33" borderId="11" xfId="49" applyFont="1" applyFill="1" applyBorder="1" applyAlignment="1">
      <alignment vertical="center"/>
      <protection/>
    </xf>
    <xf numFmtId="4" fontId="6" fillId="35" borderId="12" xfId="49" applyNumberFormat="1" applyFont="1" applyFill="1" applyBorder="1" applyAlignment="1">
      <alignment/>
      <protection/>
    </xf>
    <xf numFmtId="4" fontId="6" fillId="33" borderId="17" xfId="49" applyNumberFormat="1" applyFont="1" applyFill="1" applyBorder="1" applyAlignment="1">
      <alignment/>
      <protection/>
    </xf>
    <xf numFmtId="0" fontId="6" fillId="33" borderId="19" xfId="49" applyFont="1" applyFill="1" applyBorder="1" applyAlignment="1">
      <alignment vertical="center"/>
      <protection/>
    </xf>
    <xf numFmtId="4" fontId="6" fillId="35" borderId="20" xfId="49" applyNumberFormat="1" applyFont="1" applyFill="1" applyBorder="1" applyAlignment="1">
      <alignment/>
      <protection/>
    </xf>
    <xf numFmtId="4" fontId="6" fillId="33" borderId="21" xfId="0" applyNumberFormat="1" applyFont="1" applyFill="1" applyBorder="1" applyAlignment="1">
      <alignment wrapText="1"/>
    </xf>
    <xf numFmtId="0" fontId="6" fillId="0" borderId="0" xfId="0" applyFont="1" applyAlignment="1">
      <alignment wrapText="1"/>
    </xf>
    <xf numFmtId="4" fontId="6" fillId="33" borderId="21" xfId="49" applyNumberFormat="1" applyFont="1" applyFill="1" applyBorder="1" applyAlignment="1">
      <alignment wrapText="1"/>
      <protection/>
    </xf>
    <xf numFmtId="0" fontId="20" fillId="19" borderId="22" xfId="0" applyFont="1" applyFill="1" applyBorder="1" applyAlignment="1">
      <alignment horizontal="center" vertical="center"/>
    </xf>
    <xf numFmtId="0" fontId="6" fillId="0" borderId="24" xfId="0" applyFont="1" applyBorder="1" applyAlignment="1">
      <alignment/>
    </xf>
    <xf numFmtId="0" fontId="6" fillId="0" borderId="25" xfId="0" applyFont="1" applyBorder="1" applyAlignment="1">
      <alignment/>
    </xf>
    <xf numFmtId="0" fontId="6" fillId="33" borderId="26" xfId="0" applyFont="1" applyFill="1" applyBorder="1" applyAlignment="1">
      <alignment vertical="center"/>
    </xf>
    <xf numFmtId="0" fontId="25" fillId="0" borderId="27" xfId="0" applyFont="1" applyBorder="1" applyAlignment="1">
      <alignment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rmale 2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6"/>
  <sheetViews>
    <sheetView tabSelected="1" zoomScalePageLayoutView="0" workbookViewId="0" topLeftCell="A1">
      <selection activeCell="E18" sqref="E18"/>
    </sheetView>
  </sheetViews>
  <sheetFormatPr defaultColWidth="9.140625" defaultRowHeight="12.75"/>
  <cols>
    <col min="1" max="1" width="22.140625" style="12" customWidth="1"/>
    <col min="2" max="2" width="31.8515625" style="12" customWidth="1"/>
    <col min="3" max="3" width="17.421875" style="13" customWidth="1"/>
    <col min="4" max="4" width="16.57421875" style="14" customWidth="1"/>
    <col min="5" max="5" width="55.8515625" style="14" customWidth="1"/>
    <col min="6" max="16384" width="9.140625" style="11" customWidth="1"/>
  </cols>
  <sheetData>
    <row r="1" spans="1:5" s="3" customFormat="1" ht="15.75">
      <c r="A1" s="15" t="s">
        <v>2</v>
      </c>
      <c r="B1" s="1"/>
      <c r="C1" s="2"/>
      <c r="D1" s="2"/>
      <c r="E1" s="2"/>
    </row>
    <row r="2" spans="1:5" s="3" customFormat="1" ht="15.75">
      <c r="A2" s="15" t="s">
        <v>31</v>
      </c>
      <c r="B2" s="1"/>
      <c r="C2" s="2"/>
      <c r="D2" s="2"/>
      <c r="E2" s="2"/>
    </row>
    <row r="3" spans="1:5" s="6" customFormat="1" ht="19.5" thickBot="1">
      <c r="A3" s="16" t="s">
        <v>40</v>
      </c>
      <c r="B3" s="4"/>
      <c r="C3" s="5"/>
      <c r="D3" s="5"/>
      <c r="E3" s="5"/>
    </row>
    <row r="4" spans="1:5" s="8" customFormat="1" ht="15.75" thickBot="1">
      <c r="A4" s="7" t="s">
        <v>26</v>
      </c>
      <c r="B4" s="7" t="s">
        <v>9</v>
      </c>
      <c r="C4" s="7" t="s">
        <v>32</v>
      </c>
      <c r="D4" s="7" t="s">
        <v>33</v>
      </c>
      <c r="E4" s="7" t="s">
        <v>39</v>
      </c>
    </row>
    <row r="5" spans="1:5" s="8" customFormat="1" ht="15.75" thickBot="1">
      <c r="A5" s="42" t="s">
        <v>0</v>
      </c>
      <c r="B5" s="43"/>
      <c r="C5" s="43"/>
      <c r="D5" s="43"/>
      <c r="E5" s="44"/>
    </row>
    <row r="6" spans="1:5" s="8" customFormat="1" ht="15">
      <c r="A6" s="17" t="s">
        <v>10</v>
      </c>
      <c r="B6" s="18" t="s">
        <v>7</v>
      </c>
      <c r="C6" s="19">
        <f>317.93+751.15+56.5+1445.7</f>
        <v>2571.2799999999997</v>
      </c>
      <c r="D6" s="19">
        <v>3000</v>
      </c>
      <c r="E6" s="20"/>
    </row>
    <row r="7" spans="1:5" s="8" customFormat="1" ht="15">
      <c r="A7" s="21"/>
      <c r="B7" s="9" t="s">
        <v>25</v>
      </c>
      <c r="C7" s="10">
        <v>0</v>
      </c>
      <c r="D7" s="10">
        <v>500</v>
      </c>
      <c r="E7" s="22"/>
    </row>
    <row r="8" spans="1:5" s="8" customFormat="1" ht="15">
      <c r="A8" s="21"/>
      <c r="B8" s="9" t="s">
        <v>8</v>
      </c>
      <c r="C8" s="10">
        <f>199.68+237.9+563.15+52.44+29.54+950.38+2135</f>
        <v>4168.09</v>
      </c>
      <c r="D8" s="10">
        <v>4500</v>
      </c>
      <c r="E8" s="22"/>
    </row>
    <row r="9" spans="1:5" s="8" customFormat="1" ht="15">
      <c r="A9" s="21"/>
      <c r="B9" s="9" t="s">
        <v>18</v>
      </c>
      <c r="C9" s="10">
        <v>0</v>
      </c>
      <c r="D9" s="10">
        <v>0</v>
      </c>
      <c r="E9" s="22"/>
    </row>
    <row r="10" spans="1:5" s="8" customFormat="1" ht="45.75" thickBot="1">
      <c r="A10" s="23"/>
      <c r="B10" s="24" t="s">
        <v>17</v>
      </c>
      <c r="C10" s="25">
        <f>377.9+100+32.12+298.23+5886.5+352.96</f>
        <v>7047.71</v>
      </c>
      <c r="D10" s="25">
        <v>11000</v>
      </c>
      <c r="E10" s="39" t="s">
        <v>44</v>
      </c>
    </row>
    <row r="11" spans="1:5" s="8" customFormat="1" ht="15">
      <c r="A11" s="17" t="s">
        <v>11</v>
      </c>
      <c r="B11" s="18" t="s">
        <v>12</v>
      </c>
      <c r="C11" s="19">
        <v>0</v>
      </c>
      <c r="D11" s="19">
        <v>0</v>
      </c>
      <c r="E11" s="20"/>
    </row>
    <row r="12" spans="1:5" s="8" customFormat="1" ht="15">
      <c r="A12" s="21"/>
      <c r="B12" s="9" t="s">
        <v>3</v>
      </c>
      <c r="C12" s="10">
        <f>204000+10000</f>
        <v>214000</v>
      </c>
      <c r="D12" s="10">
        <v>250000</v>
      </c>
      <c r="E12" s="22"/>
    </row>
    <row r="13" spans="1:5" s="8" customFormat="1" ht="15">
      <c r="A13" s="21"/>
      <c r="B13" s="9" t="s">
        <v>4</v>
      </c>
      <c r="C13" s="10">
        <v>30489.97</v>
      </c>
      <c r="D13" s="10">
        <v>30000</v>
      </c>
      <c r="E13" s="22"/>
    </row>
    <row r="14" spans="1:5" s="8" customFormat="1" ht="15">
      <c r="A14" s="21"/>
      <c r="B14" s="9" t="s">
        <v>5</v>
      </c>
      <c r="C14" s="10">
        <v>0</v>
      </c>
      <c r="D14" s="10">
        <v>0</v>
      </c>
      <c r="E14" s="22"/>
    </row>
    <row r="15" spans="1:5" s="8" customFormat="1" ht="15">
      <c r="A15" s="21"/>
      <c r="B15" s="9" t="s">
        <v>6</v>
      </c>
      <c r="C15" s="10">
        <f>17006.31+1220.37</f>
        <v>18226.68</v>
      </c>
      <c r="D15" s="10">
        <v>20000</v>
      </c>
      <c r="E15" s="22"/>
    </row>
    <row r="16" spans="1:5" s="8" customFormat="1" ht="15">
      <c r="A16" s="21"/>
      <c r="B16" s="9" t="s">
        <v>13</v>
      </c>
      <c r="C16" s="10">
        <f>122+122+995.52+50021.6</f>
        <v>51261.119999999995</v>
      </c>
      <c r="D16" s="10">
        <v>100000</v>
      </c>
      <c r="E16" s="22"/>
    </row>
    <row r="17" spans="1:5" s="8" customFormat="1" ht="45.75" thickBot="1">
      <c r="A17" s="23"/>
      <c r="B17" s="24" t="s">
        <v>17</v>
      </c>
      <c r="C17" s="25">
        <f>11030.18+1805.6+6000+11025.88+3710.7+1848.6</f>
        <v>35420.95999999999</v>
      </c>
      <c r="D17" s="25">
        <v>30760</v>
      </c>
      <c r="E17" s="39" t="s">
        <v>46</v>
      </c>
    </row>
    <row r="18" spans="1:5" s="8" customFormat="1" ht="15">
      <c r="A18" s="17" t="s">
        <v>14</v>
      </c>
      <c r="B18" s="18" t="s">
        <v>15</v>
      </c>
      <c r="C18" s="19">
        <v>52989</v>
      </c>
      <c r="D18" s="19">
        <v>55000</v>
      </c>
      <c r="E18" s="20"/>
    </row>
    <row r="19" spans="1:5" s="8" customFormat="1" ht="15.75" thickBot="1">
      <c r="A19" s="27"/>
      <c r="B19" s="24" t="s">
        <v>17</v>
      </c>
      <c r="C19" s="25">
        <f>1999+465.5</f>
        <v>2464.5</v>
      </c>
      <c r="D19" s="25">
        <v>0</v>
      </c>
      <c r="E19" s="26" t="s">
        <v>41</v>
      </c>
    </row>
    <row r="20" spans="1:5" s="8" customFormat="1" ht="15.75" thickBot="1">
      <c r="A20" s="42" t="s">
        <v>16</v>
      </c>
      <c r="B20" s="43" t="s">
        <v>1</v>
      </c>
      <c r="C20" s="43"/>
      <c r="D20" s="43"/>
      <c r="E20" s="44"/>
    </row>
    <row r="21" spans="1:5" s="8" customFormat="1" ht="15">
      <c r="A21" s="17" t="s">
        <v>22</v>
      </c>
      <c r="B21" s="18" t="s">
        <v>19</v>
      </c>
      <c r="C21" s="19">
        <v>21350</v>
      </c>
      <c r="D21" s="19">
        <v>21350</v>
      </c>
      <c r="E21" s="20"/>
    </row>
    <row r="22" spans="1:5" s="8" customFormat="1" ht="15">
      <c r="A22" s="28"/>
      <c r="B22" s="9" t="s">
        <v>20</v>
      </c>
      <c r="C22" s="10">
        <v>3250</v>
      </c>
      <c r="D22" s="10">
        <v>3250</v>
      </c>
      <c r="E22" s="22"/>
    </row>
    <row r="23" spans="1:5" s="8" customFormat="1" ht="15">
      <c r="A23" s="28"/>
      <c r="B23" s="9" t="s">
        <v>21</v>
      </c>
      <c r="C23" s="10">
        <v>3702</v>
      </c>
      <c r="D23" s="10">
        <v>3702</v>
      </c>
      <c r="E23" s="22"/>
    </row>
    <row r="24" spans="1:5" s="8" customFormat="1" ht="15.75" thickBot="1">
      <c r="A24" s="27"/>
      <c r="B24" s="24" t="s">
        <v>17</v>
      </c>
      <c r="C24" s="25">
        <v>0</v>
      </c>
      <c r="D24" s="25">
        <v>0</v>
      </c>
      <c r="E24" s="26"/>
    </row>
    <row r="25" spans="1:5" s="8" customFormat="1" ht="15.75" thickBot="1">
      <c r="A25" s="42" t="s">
        <v>23</v>
      </c>
      <c r="B25" s="43" t="s">
        <v>1</v>
      </c>
      <c r="C25" s="43"/>
      <c r="D25" s="43"/>
      <c r="E25" s="44"/>
    </row>
    <row r="26" spans="1:5" s="8" customFormat="1" ht="15">
      <c r="A26" s="17" t="s">
        <v>24</v>
      </c>
      <c r="B26" s="18" t="s">
        <v>29</v>
      </c>
      <c r="C26" s="19">
        <v>6458</v>
      </c>
      <c r="D26" s="19">
        <v>10000</v>
      </c>
      <c r="E26" s="20"/>
    </row>
    <row r="27" spans="1:5" s="8" customFormat="1" ht="30.75" thickBot="1">
      <c r="A27" s="28"/>
      <c r="B27" s="9" t="s">
        <v>30</v>
      </c>
      <c r="C27" s="10">
        <v>0</v>
      </c>
      <c r="D27" s="10">
        <v>29400</v>
      </c>
      <c r="E27" s="39" t="s">
        <v>42</v>
      </c>
    </row>
    <row r="28" spans="1:5" s="8" customFormat="1" ht="15.75" thickBot="1">
      <c r="A28" s="27"/>
      <c r="B28" s="24" t="s">
        <v>17</v>
      </c>
      <c r="C28" s="25">
        <v>0</v>
      </c>
      <c r="D28" s="25">
        <v>0</v>
      </c>
      <c r="E28" s="26"/>
    </row>
    <row r="29" spans="1:5" s="8" customFormat="1" ht="15.75" thickBot="1">
      <c r="A29" s="42" t="s">
        <v>27</v>
      </c>
      <c r="B29" s="43" t="s">
        <v>1</v>
      </c>
      <c r="C29" s="43"/>
      <c r="D29" s="43"/>
      <c r="E29" s="44"/>
    </row>
    <row r="30" spans="1:5" s="8" customFormat="1" ht="300.75" thickBot="1">
      <c r="A30" s="29" t="s">
        <v>24</v>
      </c>
      <c r="B30" s="45" t="s">
        <v>28</v>
      </c>
      <c r="C30" s="46"/>
      <c r="D30" s="30">
        <v>250000</v>
      </c>
      <c r="E30" s="40" t="s">
        <v>43</v>
      </c>
    </row>
    <row r="31" spans="1:5" s="8" customFormat="1" ht="18.75" customHeight="1" thickBot="1">
      <c r="A31" s="42" t="s">
        <v>34</v>
      </c>
      <c r="B31" s="43" t="s">
        <v>1</v>
      </c>
      <c r="C31" s="43"/>
      <c r="D31" s="43"/>
      <c r="E31" s="44"/>
    </row>
    <row r="32" spans="1:5" ht="15">
      <c r="A32" s="17"/>
      <c r="B32" s="31" t="s">
        <v>35</v>
      </c>
      <c r="C32" s="32">
        <f>40622.24/3+19517.3+69713.41/3+5104.85+5421.13/3+427+274.5+7320/3+844.24+5936.03</f>
        <v>73129.51333333332</v>
      </c>
      <c r="D32" s="32">
        <v>80000</v>
      </c>
      <c r="E32" s="33"/>
    </row>
    <row r="33" spans="1:5" ht="15">
      <c r="A33" s="21"/>
      <c r="B33" s="34" t="s">
        <v>36</v>
      </c>
      <c r="C33" s="35">
        <f>11751.43+346.18+1854.4+1228.54+185.44+2473.5+366</f>
        <v>18205.489999999998</v>
      </c>
      <c r="D33" s="35">
        <v>20000</v>
      </c>
      <c r="E33" s="36"/>
    </row>
    <row r="34" spans="1:5" ht="15">
      <c r="A34" s="21"/>
      <c r="B34" s="34" t="s">
        <v>37</v>
      </c>
      <c r="C34" s="35">
        <f>40622.24/3+20252+69713.41/3+5421.13/3+7320/3</f>
        <v>61277.59333333334</v>
      </c>
      <c r="D34" s="35">
        <v>60000</v>
      </c>
      <c r="E34" s="36"/>
    </row>
    <row r="35" spans="1:5" ht="15">
      <c r="A35" s="21"/>
      <c r="B35" s="34" t="s">
        <v>38</v>
      </c>
      <c r="C35" s="35">
        <f>40622.24/3+69713.41/3+8784+5421.13/3+7320/3+8784+1320.63</f>
        <v>59914.223333333335</v>
      </c>
      <c r="D35" s="35">
        <v>60000</v>
      </c>
      <c r="E35" s="36"/>
    </row>
    <row r="36" spans="1:5" ht="45.75" thickBot="1">
      <c r="A36" s="21"/>
      <c r="B36" s="37" t="s">
        <v>17</v>
      </c>
      <c r="C36" s="38">
        <f>622.2+7493.24+610+42672.84+201.3+305+1012.6</f>
        <v>52917.18</v>
      </c>
      <c r="D36" s="38">
        <v>11000</v>
      </c>
      <c r="E36" s="41" t="s">
        <v>45</v>
      </c>
    </row>
  </sheetData>
  <sheetProtection/>
  <mergeCells count="6">
    <mergeCell ref="A5:E5"/>
    <mergeCell ref="A20:E20"/>
    <mergeCell ref="A25:E25"/>
    <mergeCell ref="A29:E29"/>
    <mergeCell ref="B30:C30"/>
    <mergeCell ref="A31:E31"/>
  </mergeCells>
  <printOptions/>
  <pageMargins left="0.2362204724409449" right="0.2362204724409449" top="0.15748031496062992" bottom="0.35433070866141736" header="0.31496062992125984" footer="0.31496062992125984"/>
  <pageSetup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ROMA</dc:title>
  <dc:subject>PROGRAMMAZIONE98</dc:subject>
  <dc:creator>Ufficio Centrale per i Beni Lib</dc:creator>
  <cp:keywords>STORIA MODERNA</cp:keywords>
  <dc:description/>
  <cp:lastModifiedBy>Cartaregia Oriana</cp:lastModifiedBy>
  <cp:lastPrinted>2017-01-17T15:19:30Z</cp:lastPrinted>
  <dcterms:created xsi:type="dcterms:W3CDTF">2002-05-03T09:54:27Z</dcterms:created>
  <dcterms:modified xsi:type="dcterms:W3CDTF">2017-04-27T15:06:59Z</dcterms:modified>
  <cp:category/>
  <cp:version/>
  <cp:contentType/>
  <cp:contentStatus/>
</cp:coreProperties>
</file>