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795" tabRatio="868" activeTab="0"/>
  </bookViews>
  <sheets>
    <sheet name="riepilogo" sheetId="1" r:id="rId1"/>
  </sheets>
  <definedNames>
    <definedName name="_xlnm.Print_Area" localSheetId="0">'riepilogo'!$A$1:$E$35</definedName>
  </definedNames>
  <calcPr fullCalcOnLoad="1"/>
</workbook>
</file>

<file path=xl/sharedStrings.xml><?xml version="1.0" encoding="utf-8"?>
<sst xmlns="http://schemas.openxmlformats.org/spreadsheetml/2006/main" count="59" uniqueCount="51">
  <si>
    <t>CAPITOLO 3530</t>
  </si>
  <si>
    <t>CAPITOLO   3600</t>
  </si>
  <si>
    <t>DIREZIONE GENERALE BIBLIOTECHE E ISTITUTI CULTURALI</t>
  </si>
  <si>
    <t>SCHEDA RIEPILOGO FABBISOGNO ANNO 2016</t>
  </si>
  <si>
    <t>Consuntivo 2015</t>
  </si>
  <si>
    <t>Richiesta 2016</t>
  </si>
  <si>
    <t>Note alla richiesta 2016</t>
  </si>
  <si>
    <t>utenze energia elettrica</t>
  </si>
  <si>
    <t>utenze acqua</t>
  </si>
  <si>
    <t>utenze gas</t>
  </si>
  <si>
    <t>utenze telefoniche</t>
  </si>
  <si>
    <t>carta, cancelleria, stampati</t>
  </si>
  <si>
    <t>materiale informatico</t>
  </si>
  <si>
    <t>Voce di costo</t>
  </si>
  <si>
    <t>Beni di consumo</t>
  </si>
  <si>
    <t>Servizi e utenze</t>
  </si>
  <si>
    <t>oneri accessori su locazioni</t>
  </si>
  <si>
    <t>pulizie</t>
  </si>
  <si>
    <t>Tasse</t>
  </si>
  <si>
    <t>smaltimento rifiuti</t>
  </si>
  <si>
    <t>CAPITOLO 3600</t>
  </si>
  <si>
    <t>ALTRO (SPECIFICARE IN NOTA)</t>
  </si>
  <si>
    <t>combustibili per riscaldamento</t>
  </si>
  <si>
    <t>assistenza informatica</t>
  </si>
  <si>
    <t>canoni conduzione SBN</t>
  </si>
  <si>
    <t>licenze e noleggi</t>
  </si>
  <si>
    <t>Servizi</t>
  </si>
  <si>
    <t>CAPITOLO 7751</t>
  </si>
  <si>
    <t>Immobilizzazioni</t>
  </si>
  <si>
    <t>materiale igienico e sanitario</t>
  </si>
  <si>
    <t>Categoria di costo</t>
  </si>
  <si>
    <t>impianti di sicurezza</t>
  </si>
  <si>
    <t>ascensori</t>
  </si>
  <si>
    <t>Manutenzioni ordinarie</t>
  </si>
  <si>
    <t>impianto elettrico, illuminazione</t>
  </si>
  <si>
    <t>climatizzazione</t>
  </si>
  <si>
    <t>CAPITOLO 7771</t>
  </si>
  <si>
    <t>acquisto patrimonio bibliografico</t>
  </si>
  <si>
    <t>acquisto, manut. straord. hardware</t>
  </si>
  <si>
    <t>acquisto, manut. straord. software</t>
  </si>
  <si>
    <t>BIBLIOTECA UNIVERSITARIA DI GENOVA</t>
  </si>
  <si>
    <t>Altre tasse</t>
  </si>
  <si>
    <t>Nel 2015 sono stati spesi sul Cap. 7460 ca. Euro 5500,00 per la manutenzione di varchi antitaccheggio a tecnologia RFID</t>
  </si>
  <si>
    <t>Voltura energia elettrica per la sede di Via Balbi 40 nel 2015 è stata fatta a Luglio</t>
  </si>
  <si>
    <t>Spese di riscaldamento relative alla sola sede di Via Balbi 3 attualmente non agibile</t>
  </si>
  <si>
    <t>Variazione in aumento della superficie ai fini TARI 2016</t>
  </si>
  <si>
    <t>Man. Ord. Immobili 2015 € 76633,64 (di cui € 72441,72 sul cap. 1321) previsione 2016 € 5000,00 - Man. Ord. Mobili, arredi e accessori 2015 € 500,20 previsione 2016 € 500,00 - Man. ord. macchinari 2015 € 201,30 previsione 2016 € 500,00</t>
  </si>
  <si>
    <t>Di cui € 250.000 per l'acquisto di monografie e € 70.000 per l'acquisto di periodici, al fine di garantire il necessario completamento delle collezioni, alcune delle quali sospese negli anni scorsi a causa dei tagli al bilancio.</t>
  </si>
  <si>
    <t>Acquisto hardware and software necessari per adeguamento funzionale della sala convegni nuova sede</t>
  </si>
  <si>
    <t>Sorveglianza e custodia 2015 € 61.191,23 previsione 2016 € 60.000,00 (in attesa attivazione casierato) - Trasporti, traslochi e facchinaggio 2015 € 38.495,92 previsione 2016 € 40.000,00 (spostamento materiale librario da Balbi 3 a Balbi 40 e risistemazione materiale nella nuova sede)</t>
  </si>
  <si>
    <t>Mat. Tecn.-Specialistico 2015 € 7.572,59 previsione 2016 € 7.500,00 - Accessori per uff. 2015 € 3.580,52 previsione 2016 € 3.500,00 - Nel 2015 sono state acquistate 18.000 tags RFID sul Cap. 7460 € 3.568,50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</si>
</sst>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[$€-2]\ #,##0.00;[Red]\-[$€-2]\ #,##0.00"/>
    <numFmt numFmtId="172" formatCode="#,##0.00_ ;\-#,##0.00\ "/>
    <numFmt numFmtId="173" formatCode="[$€-2]\ #,##0"/>
    <numFmt numFmtId="174" formatCode="[$€-2]\ #,##0.00"/>
    <numFmt numFmtId="175" formatCode="d\ mmmm\ yyyy"/>
    <numFmt numFmtId="176" formatCode="000000"/>
    <numFmt numFmtId="177" formatCode="00"/>
    <numFmt numFmtId="178" formatCode="000"/>
    <numFmt numFmtId="179" formatCode="0000"/>
    <numFmt numFmtId="180" formatCode="0.00_ ;\-0.00\ "/>
    <numFmt numFmtId="181" formatCode="_-* #,##0.00_-;\-* #,##0.00_-;_-* &quot;-&quot;_-;_-@_-"/>
    <numFmt numFmtId="182" formatCode="#,##0.000"/>
    <numFmt numFmtId="183" formatCode="h\.mm\.ss"/>
    <numFmt numFmtId="184" formatCode="[$-410]dddd\ d\ mmmm\ yyyy"/>
    <numFmt numFmtId="185" formatCode="#,##0.00;[Red]#,##0.00"/>
    <numFmt numFmtId="186" formatCode="&quot;Sì&quot;;&quot;Sì&quot;;&quot;No&quot;"/>
    <numFmt numFmtId="187" formatCode="&quot;Vero&quot;;&quot;Vero&quot;;&quot;Falso&quot;"/>
    <numFmt numFmtId="188" formatCode="&quot;Attivo&quot;;&quot;Attivo&quot;;&quot;Inattivo&quot;"/>
    <numFmt numFmtId="189" formatCode="[$€-2]\ #.##000_);[Red]\([$€-2]\ #.##000\)"/>
    <numFmt numFmtId="190" formatCode="&quot;Attivo&quot;;&quot;Attivo&quot;;&quot;Disattivo&quot;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0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33" borderId="11" xfId="0" applyFont="1" applyFill="1" applyBorder="1" applyAlignment="1">
      <alignment vertical="center"/>
    </xf>
    <xf numFmtId="4" fontId="24" fillId="34" borderId="12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4" fillId="33" borderId="14" xfId="0" applyFont="1" applyFill="1" applyBorder="1" applyAlignment="1">
      <alignment vertical="center"/>
    </xf>
    <xf numFmtId="4" fontId="24" fillId="34" borderId="14" xfId="0" applyNumberFormat="1" applyFont="1" applyFill="1" applyBorder="1" applyAlignment="1">
      <alignment/>
    </xf>
    <xf numFmtId="4" fontId="24" fillId="33" borderId="15" xfId="0" applyNumberFormat="1" applyFont="1" applyFill="1" applyBorder="1" applyAlignment="1">
      <alignment/>
    </xf>
    <xf numFmtId="0" fontId="28" fillId="0" borderId="16" xfId="0" applyFont="1" applyBorder="1" applyAlignment="1">
      <alignment vertical="center"/>
    </xf>
    <xf numFmtId="4" fontId="24" fillId="33" borderId="17" xfId="0" applyNumberFormat="1" applyFont="1" applyFill="1" applyBorder="1" applyAlignment="1">
      <alignment/>
    </xf>
    <xf numFmtId="0" fontId="28" fillId="0" borderId="18" xfId="0" applyFont="1" applyBorder="1" applyAlignment="1">
      <alignment vertical="center"/>
    </xf>
    <xf numFmtId="0" fontId="24" fillId="33" borderId="19" xfId="0" applyFont="1" applyFill="1" applyBorder="1" applyAlignment="1">
      <alignment vertical="center"/>
    </xf>
    <xf numFmtId="4" fontId="24" fillId="34" borderId="20" xfId="0" applyNumberFormat="1" applyFont="1" applyFill="1" applyBorder="1" applyAlignment="1">
      <alignment/>
    </xf>
    <xf numFmtId="4" fontId="24" fillId="33" borderId="21" xfId="0" applyNumberFormat="1" applyFont="1" applyFill="1" applyBorder="1" applyAlignment="1">
      <alignment/>
    </xf>
    <xf numFmtId="0" fontId="24" fillId="0" borderId="18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4" fontId="24" fillId="33" borderId="21" xfId="0" applyNumberFormat="1" applyFont="1" applyFill="1" applyBorder="1" applyAlignment="1">
      <alignment wrapText="1"/>
    </xf>
    <xf numFmtId="4" fontId="24" fillId="34" borderId="20" xfId="0" applyNumberFormat="1" applyFont="1" applyFill="1" applyBorder="1" applyAlignment="1">
      <alignment vertical="center"/>
    </xf>
    <xf numFmtId="4" fontId="24" fillId="33" borderId="17" xfId="0" applyNumberFormat="1" applyFont="1" applyFill="1" applyBorder="1" applyAlignment="1">
      <alignment wrapText="1"/>
    </xf>
    <xf numFmtId="4" fontId="24" fillId="34" borderId="12" xfId="0" applyNumberFormat="1" applyFont="1" applyFill="1" applyBorder="1" applyAlignment="1">
      <alignment horizontal="right" vertical="center"/>
    </xf>
    <xf numFmtId="4" fontId="24" fillId="34" borderId="12" xfId="0" applyNumberFormat="1" applyFont="1" applyFill="1" applyBorder="1" applyAlignment="1">
      <alignment vertical="center"/>
    </xf>
    <xf numFmtId="4" fontId="24" fillId="34" borderId="23" xfId="0" applyNumberFormat="1" applyFont="1" applyFill="1" applyBorder="1" applyAlignment="1">
      <alignment vertical="center"/>
    </xf>
    <xf numFmtId="4" fontId="24" fillId="33" borderId="24" xfId="0" applyNumberFormat="1" applyFont="1" applyFill="1" applyBorder="1" applyAlignment="1">
      <alignment vertical="center" wrapText="1"/>
    </xf>
    <xf numFmtId="0" fontId="19" fillId="19" borderId="22" xfId="0" applyFont="1" applyFill="1" applyBorder="1" applyAlignment="1">
      <alignment horizontal="center" vertical="center"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4" fillId="33" borderId="27" xfId="0" applyFont="1" applyFill="1" applyBorder="1" applyAlignment="1">
      <alignment vertical="center"/>
    </xf>
    <xf numFmtId="0" fontId="25" fillId="0" borderId="28" xfId="0" applyFont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9">
      <selection activeCell="E33" sqref="E33"/>
    </sheetView>
  </sheetViews>
  <sheetFormatPr defaultColWidth="9.140625" defaultRowHeight="12.75"/>
  <cols>
    <col min="1" max="1" width="22.140625" style="12" customWidth="1"/>
    <col min="2" max="2" width="31.8515625" style="12" customWidth="1"/>
    <col min="3" max="3" width="17.421875" style="13" customWidth="1"/>
    <col min="4" max="4" width="16.57421875" style="14" customWidth="1"/>
    <col min="5" max="5" width="57.57421875" style="14" customWidth="1"/>
    <col min="6" max="16384" width="9.140625" style="11" customWidth="1"/>
  </cols>
  <sheetData>
    <row r="1" spans="1:5" s="3" customFormat="1" ht="15.75">
      <c r="A1" s="15" t="s">
        <v>2</v>
      </c>
      <c r="B1" s="1"/>
      <c r="C1" s="2"/>
      <c r="D1" s="2"/>
      <c r="E1" s="2"/>
    </row>
    <row r="2" spans="1:5" s="3" customFormat="1" ht="15.75">
      <c r="A2" s="15" t="s">
        <v>3</v>
      </c>
      <c r="B2" s="1"/>
      <c r="C2" s="2"/>
      <c r="D2" s="2"/>
      <c r="E2" s="2"/>
    </row>
    <row r="3" spans="1:5" s="6" customFormat="1" ht="19.5" thickBot="1">
      <c r="A3" s="16" t="s">
        <v>40</v>
      </c>
      <c r="B3" s="4"/>
      <c r="C3" s="5"/>
      <c r="D3" s="5"/>
      <c r="E3" s="5"/>
    </row>
    <row r="4" spans="1:5" s="8" customFormat="1" ht="15.75" thickBot="1">
      <c r="A4" s="7" t="s">
        <v>30</v>
      </c>
      <c r="B4" s="7" t="s">
        <v>13</v>
      </c>
      <c r="C4" s="7" t="s">
        <v>4</v>
      </c>
      <c r="D4" s="7" t="s">
        <v>5</v>
      </c>
      <c r="E4" s="7" t="s">
        <v>6</v>
      </c>
    </row>
    <row r="5" spans="1:5" s="8" customFormat="1" ht="15.75" thickBot="1">
      <c r="A5" s="37" t="s">
        <v>0</v>
      </c>
      <c r="B5" s="38"/>
      <c r="C5" s="38"/>
      <c r="D5" s="38"/>
      <c r="E5" s="39"/>
    </row>
    <row r="6" spans="1:5" s="8" customFormat="1" ht="15">
      <c r="A6" s="17" t="s">
        <v>14</v>
      </c>
      <c r="B6" s="18" t="s">
        <v>11</v>
      </c>
      <c r="C6" s="19">
        <f>4219.46+127.61+179.1+701.5+156</f>
        <v>5383.67</v>
      </c>
      <c r="D6" s="19">
        <v>5500</v>
      </c>
      <c r="E6" s="20"/>
    </row>
    <row r="7" spans="1:5" s="8" customFormat="1" ht="15">
      <c r="A7" s="21"/>
      <c r="B7" s="9" t="s">
        <v>29</v>
      </c>
      <c r="C7" s="10">
        <v>185.84</v>
      </c>
      <c r="D7" s="10">
        <v>500</v>
      </c>
      <c r="E7" s="22"/>
    </row>
    <row r="8" spans="1:5" s="8" customFormat="1" ht="15">
      <c r="A8" s="21"/>
      <c r="B8" s="9" t="s">
        <v>12</v>
      </c>
      <c r="C8" s="10">
        <v>2823.11</v>
      </c>
      <c r="D8" s="10">
        <v>3000</v>
      </c>
      <c r="E8" s="22"/>
    </row>
    <row r="9" spans="1:5" s="8" customFormat="1" ht="15">
      <c r="A9" s="21"/>
      <c r="B9" s="9" t="s">
        <v>22</v>
      </c>
      <c r="C9" s="10">
        <v>0</v>
      </c>
      <c r="D9" s="10">
        <v>0</v>
      </c>
      <c r="E9" s="22"/>
    </row>
    <row r="10" spans="1:5" s="8" customFormat="1" ht="60.75" thickBot="1">
      <c r="A10" s="23"/>
      <c r="B10" s="24" t="s">
        <v>21</v>
      </c>
      <c r="C10" s="31">
        <f>5266.61+3568.5+1311.5+4575</f>
        <v>14721.61</v>
      </c>
      <c r="D10" s="31">
        <v>14600</v>
      </c>
      <c r="E10" s="30" t="s">
        <v>50</v>
      </c>
    </row>
    <row r="11" spans="1:5" s="8" customFormat="1" ht="15">
      <c r="A11" s="17" t="s">
        <v>15</v>
      </c>
      <c r="B11" s="18" t="s">
        <v>16</v>
      </c>
      <c r="C11" s="19">
        <v>0</v>
      </c>
      <c r="D11" s="19">
        <v>0</v>
      </c>
      <c r="E11" s="20"/>
    </row>
    <row r="12" spans="1:5" s="8" customFormat="1" ht="30">
      <c r="A12" s="21"/>
      <c r="B12" s="9" t="s">
        <v>7</v>
      </c>
      <c r="C12" s="33">
        <f>17989.72+854.46+768.11+34796+22699.5+34389+22356+25000</f>
        <v>158852.79</v>
      </c>
      <c r="D12" s="33">
        <v>310000</v>
      </c>
      <c r="E12" s="32" t="s">
        <v>43</v>
      </c>
    </row>
    <row r="13" spans="1:5" s="8" customFormat="1" ht="15">
      <c r="A13" s="21"/>
      <c r="B13" s="9" t="s">
        <v>8</v>
      </c>
      <c r="C13" s="10">
        <v>12500</v>
      </c>
      <c r="D13" s="10">
        <v>15000</v>
      </c>
      <c r="E13" s="22"/>
    </row>
    <row r="14" spans="1:5" s="8" customFormat="1" ht="30">
      <c r="A14" s="21"/>
      <c r="B14" s="9" t="s">
        <v>9</v>
      </c>
      <c r="C14" s="34">
        <v>4268</v>
      </c>
      <c r="D14" s="34">
        <v>0</v>
      </c>
      <c r="E14" s="32" t="s">
        <v>44</v>
      </c>
    </row>
    <row r="15" spans="1:5" s="8" customFormat="1" ht="15">
      <c r="A15" s="21"/>
      <c r="B15" s="9" t="s">
        <v>10</v>
      </c>
      <c r="C15" s="10">
        <f>13480.68+2851.55+126</f>
        <v>16458.23</v>
      </c>
      <c r="D15" s="10">
        <v>20000</v>
      </c>
      <c r="E15" s="22"/>
    </row>
    <row r="16" spans="1:5" s="8" customFormat="1" ht="15">
      <c r="A16" s="21"/>
      <c r="B16" s="9" t="s">
        <v>17</v>
      </c>
      <c r="C16" s="10">
        <v>87300.21</v>
      </c>
      <c r="D16" s="10">
        <v>100000</v>
      </c>
      <c r="E16" s="22"/>
    </row>
    <row r="17" spans="1:5" s="8" customFormat="1" ht="75.75" thickBot="1">
      <c r="A17" s="23"/>
      <c r="B17" s="24" t="s">
        <v>21</v>
      </c>
      <c r="C17" s="31">
        <v>99687.15</v>
      </c>
      <c r="D17" s="31">
        <v>100000</v>
      </c>
      <c r="E17" s="30" t="s">
        <v>49</v>
      </c>
    </row>
    <row r="18" spans="1:5" s="8" customFormat="1" ht="15">
      <c r="A18" s="17" t="s">
        <v>18</v>
      </c>
      <c r="B18" s="18" t="s">
        <v>19</v>
      </c>
      <c r="C18" s="19">
        <v>28091</v>
      </c>
      <c r="D18" s="19">
        <f>(2100+7678)*4.12+2412*4.17</f>
        <v>50343.4</v>
      </c>
      <c r="E18" s="20" t="s">
        <v>45</v>
      </c>
    </row>
    <row r="19" spans="1:5" s="8" customFormat="1" ht="15.75" thickBot="1">
      <c r="A19" s="27"/>
      <c r="B19" s="24" t="s">
        <v>21</v>
      </c>
      <c r="C19" s="25">
        <v>655.62</v>
      </c>
      <c r="D19" s="25">
        <v>500</v>
      </c>
      <c r="E19" s="26" t="s">
        <v>41</v>
      </c>
    </row>
    <row r="20" spans="1:5" s="8" customFormat="1" ht="15">
      <c r="A20" s="17" t="s">
        <v>33</v>
      </c>
      <c r="B20" s="18" t="s">
        <v>31</v>
      </c>
      <c r="C20" s="19">
        <f>+(3660*7)/3+6000+2806+1655.54+818.16+3645.96+2928+(14640/3)+3172+179.54+4848.89+(14713.77/3)+3172+891.1</f>
        <v>48441.780000000006</v>
      </c>
      <c r="D20" s="19">
        <v>50000</v>
      </c>
      <c r="E20" s="20"/>
    </row>
    <row r="21" spans="1:5" s="8" customFormat="1" ht="15">
      <c r="A21" s="21"/>
      <c r="B21" s="9" t="s">
        <v>32</v>
      </c>
      <c r="C21" s="10">
        <f>6868.62+2182.28</f>
        <v>9050.9</v>
      </c>
      <c r="D21" s="10">
        <v>10000</v>
      </c>
      <c r="E21" s="22"/>
    </row>
    <row r="22" spans="1:5" s="8" customFormat="1" ht="15">
      <c r="A22" s="21"/>
      <c r="B22" s="9" t="s">
        <v>35</v>
      </c>
      <c r="C22" s="10">
        <f>5795+3904+(3660*7)/3+732+1049.2+(14640/3)+(14713.77/3)</f>
        <v>29804.79</v>
      </c>
      <c r="D22" s="10">
        <v>30000</v>
      </c>
      <c r="E22" s="22"/>
    </row>
    <row r="23" spans="1:5" s="8" customFormat="1" ht="15">
      <c r="A23" s="21"/>
      <c r="B23" s="9" t="s">
        <v>34</v>
      </c>
      <c r="C23" s="10">
        <f>427+(3660*7)/3+9342.08+4392+2002.35+2067.9+1073.6+(14640/3)+1320.62+421.58+329.99+604.97+8784+3507.5+(14713.77/3)+1320.63</f>
        <v>53918.810000000005</v>
      </c>
      <c r="D23" s="10">
        <v>55000</v>
      </c>
      <c r="E23" s="22"/>
    </row>
    <row r="24" spans="1:5" s="8" customFormat="1" ht="60.75" thickBot="1">
      <c r="A24" s="23"/>
      <c r="B24" s="24" t="s">
        <v>21</v>
      </c>
      <c r="C24" s="31">
        <f>76633.64+500.2+201.3</f>
        <v>77335.14</v>
      </c>
      <c r="D24" s="31">
        <v>6000</v>
      </c>
      <c r="E24" s="30" t="s">
        <v>46</v>
      </c>
    </row>
    <row r="25" spans="1:5" s="8" customFormat="1" ht="15.75" thickBot="1">
      <c r="A25" s="37" t="s">
        <v>20</v>
      </c>
      <c r="B25" s="38" t="s">
        <v>1</v>
      </c>
      <c r="C25" s="38"/>
      <c r="D25" s="38"/>
      <c r="E25" s="39"/>
    </row>
    <row r="26" spans="1:5" s="8" customFormat="1" ht="15">
      <c r="A26" s="17" t="s">
        <v>26</v>
      </c>
      <c r="B26" s="18" t="s">
        <v>23</v>
      </c>
      <c r="C26" s="19">
        <v>17665.69</v>
      </c>
      <c r="D26" s="19">
        <v>22000</v>
      </c>
      <c r="E26" s="20"/>
    </row>
    <row r="27" spans="1:5" s="8" customFormat="1" ht="15">
      <c r="A27" s="28"/>
      <c r="B27" s="9" t="s">
        <v>24</v>
      </c>
      <c r="C27" s="10">
        <v>3250</v>
      </c>
      <c r="D27" s="10">
        <v>3250</v>
      </c>
      <c r="E27" s="22"/>
    </row>
    <row r="28" spans="1:5" s="8" customFormat="1" ht="15">
      <c r="A28" s="28"/>
      <c r="B28" s="9" t="s">
        <v>25</v>
      </c>
      <c r="C28" s="10">
        <v>1037</v>
      </c>
      <c r="D28" s="10">
        <v>1500</v>
      </c>
      <c r="E28" s="22"/>
    </row>
    <row r="29" spans="1:5" s="8" customFormat="1" ht="30.75" thickBot="1">
      <c r="A29" s="27"/>
      <c r="B29" s="24" t="s">
        <v>21</v>
      </c>
      <c r="C29" s="31"/>
      <c r="D29" s="31">
        <v>5500</v>
      </c>
      <c r="E29" s="30" t="s">
        <v>42</v>
      </c>
    </row>
    <row r="30" spans="1:5" s="8" customFormat="1" ht="15.75" thickBot="1">
      <c r="A30" s="37" t="s">
        <v>27</v>
      </c>
      <c r="B30" s="38" t="s">
        <v>1</v>
      </c>
      <c r="C30" s="38"/>
      <c r="D30" s="38"/>
      <c r="E30" s="39"/>
    </row>
    <row r="31" spans="1:5" s="8" customFormat="1" ht="15">
      <c r="A31" s="17" t="s">
        <v>28</v>
      </c>
      <c r="B31" s="18" t="s">
        <v>38</v>
      </c>
      <c r="C31" s="19">
        <v>4502.74</v>
      </c>
      <c r="D31" s="19">
        <v>5000</v>
      </c>
      <c r="E31" s="20"/>
    </row>
    <row r="32" spans="1:5" s="8" customFormat="1" ht="15">
      <c r="A32" s="28"/>
      <c r="B32" s="9" t="s">
        <v>39</v>
      </c>
      <c r="C32" s="10">
        <v>3487.51</v>
      </c>
      <c r="D32" s="10">
        <v>4000</v>
      </c>
      <c r="E32" s="22"/>
    </row>
    <row r="33" spans="1:5" s="8" customFormat="1" ht="30.75" thickBot="1">
      <c r="A33" s="27"/>
      <c r="B33" s="24" t="s">
        <v>21</v>
      </c>
      <c r="C33" s="25"/>
      <c r="D33" s="31">
        <v>70000</v>
      </c>
      <c r="E33" s="30" t="s">
        <v>48</v>
      </c>
    </row>
    <row r="34" spans="1:5" s="8" customFormat="1" ht="15.75" thickBot="1">
      <c r="A34" s="37" t="s">
        <v>36</v>
      </c>
      <c r="B34" s="38" t="s">
        <v>1</v>
      </c>
      <c r="C34" s="38"/>
      <c r="D34" s="38"/>
      <c r="E34" s="39"/>
    </row>
    <row r="35" spans="1:5" s="8" customFormat="1" ht="65.25" customHeight="1" thickBot="1">
      <c r="A35" s="29" t="s">
        <v>28</v>
      </c>
      <c r="B35" s="40" t="s">
        <v>37</v>
      </c>
      <c r="C35" s="41"/>
      <c r="D35" s="35">
        <v>320000</v>
      </c>
      <c r="E35" s="36" t="s">
        <v>47</v>
      </c>
    </row>
  </sheetData>
  <sheetProtection/>
  <mergeCells count="5">
    <mergeCell ref="A5:E5"/>
    <mergeCell ref="A25:E25"/>
    <mergeCell ref="A30:E30"/>
    <mergeCell ref="A34:E34"/>
    <mergeCell ref="B35:C35"/>
  </mergeCells>
  <printOptions/>
  <pageMargins left="0.2362204724409449" right="0.2362204724409449" top="0.15748031496062992" bottom="0.58" header="0.35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ROMA</dc:title>
  <dc:subject>PROGRAMMAZIONE98</dc:subject>
  <dc:creator>Ufficio Centrale per i Beni Lib</dc:creator>
  <cp:keywords>STORIA MODERNA</cp:keywords>
  <dc:description/>
  <cp:lastModifiedBy>Cartaregia Oriana</cp:lastModifiedBy>
  <cp:lastPrinted>2016-01-21T13:28:20Z</cp:lastPrinted>
  <dcterms:created xsi:type="dcterms:W3CDTF">2002-05-03T09:54:27Z</dcterms:created>
  <dcterms:modified xsi:type="dcterms:W3CDTF">2016-08-04T11:35:00Z</dcterms:modified>
  <cp:category/>
  <cp:version/>
  <cp:contentType/>
  <cp:contentStatus/>
</cp:coreProperties>
</file>